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川崎　悦子\Documents\"/>
    </mc:Choice>
  </mc:AlternateContent>
  <xr:revisionPtr revIDLastSave="0" documentId="8_{11A6EF35-12EC-4610-8B47-E694569C402A}" xr6:coauthVersionLast="47" xr6:coauthVersionMax="47" xr10:uidLastSave="{00000000-0000-0000-0000-000000000000}"/>
  <bookViews>
    <workbookView xWindow="-120" yWindow="-120" windowWidth="29040" windowHeight="15840" xr2:uid="{0205ADF2-117D-44A7-AF61-9D7F0020CA6C}"/>
  </bookViews>
  <sheets>
    <sheet name="学習計画表" sheetId="1" r:id="rId1"/>
  </sheets>
  <definedNames>
    <definedName name="_xlnm.Print_Area" localSheetId="0">学習計画表!$B$4:$Q$44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E6" i="1" s="1"/>
  <c r="H38" i="1"/>
  <c r="I38" i="1" s="1"/>
  <c r="D14" i="1"/>
  <c r="E14" i="1" s="1"/>
  <c r="F38" i="1"/>
  <c r="G38" i="1" s="1"/>
  <c r="D38" i="1"/>
  <c r="E38" i="1" s="1"/>
  <c r="B38" i="1"/>
  <c r="P30" i="1"/>
  <c r="Q30" i="1" s="1"/>
  <c r="N30" i="1"/>
  <c r="O30" i="1" s="1"/>
  <c r="L30" i="1"/>
  <c r="M30" i="1" s="1"/>
  <c r="J30" i="1"/>
  <c r="K30" i="1" s="1"/>
  <c r="H30" i="1"/>
  <c r="I30" i="1" s="1"/>
  <c r="F30" i="1"/>
  <c r="G30" i="1" s="1"/>
  <c r="D30" i="1"/>
  <c r="E30" i="1" s="1"/>
  <c r="P22" i="1"/>
  <c r="N22" i="1"/>
  <c r="O22" i="1" s="1"/>
  <c r="L22" i="1"/>
  <c r="M22" i="1" s="1"/>
  <c r="J22" i="1"/>
  <c r="K22" i="1" s="1"/>
  <c r="H22" i="1"/>
  <c r="I22" i="1" s="1"/>
  <c r="F22" i="1"/>
  <c r="G22" i="1" s="1"/>
  <c r="D22" i="1"/>
  <c r="E22" i="1" s="1"/>
  <c r="B30" i="1"/>
  <c r="Q22" i="1"/>
  <c r="B22" i="1"/>
  <c r="B14" i="1"/>
  <c r="B6" i="1"/>
  <c r="P14" i="1"/>
  <c r="Q14" i="1" s="1"/>
  <c r="N14" i="1"/>
  <c r="O14" i="1" s="1"/>
  <c r="L14" i="1"/>
  <c r="M14" i="1" s="1"/>
  <c r="J14" i="1"/>
  <c r="K14" i="1" s="1"/>
  <c r="H14" i="1"/>
  <c r="I14" i="1" s="1"/>
  <c r="F14" i="1"/>
  <c r="G14" i="1" s="1"/>
  <c r="P6" i="1"/>
  <c r="Q6" i="1" s="1"/>
  <c r="N6" i="1"/>
  <c r="O6" i="1" s="1"/>
  <c r="L6" i="1"/>
  <c r="M6" i="1" s="1"/>
  <c r="J6" i="1"/>
  <c r="K6" i="1" s="1"/>
  <c r="H6" i="1"/>
  <c r="I6" i="1" s="1"/>
  <c r="F6" i="1"/>
  <c r="G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川崎　悦子</author>
  </authors>
  <commentList>
    <comment ref="B2" authorId="0" shapeId="0" xr:uid="{A5885258-0EA0-4555-9D16-5C5AA9AF6CF8}">
      <text>
        <r>
          <rPr>
            <b/>
            <sz val="9"/>
            <color indexed="81"/>
            <rFont val="MS P ゴシック"/>
            <family val="3"/>
            <charset val="128"/>
          </rPr>
          <t>西暦で年数を入力</t>
        </r>
      </text>
    </comment>
    <comment ref="D2" authorId="0" shapeId="0" xr:uid="{52FF8DCB-F9B5-4DFD-9775-0809FCC90F75}">
      <text>
        <r>
          <rPr>
            <b/>
            <sz val="9"/>
            <color indexed="81"/>
            <rFont val="MS P ゴシック"/>
            <family val="3"/>
            <charset val="128"/>
          </rPr>
          <t>何月かを入力</t>
        </r>
      </text>
    </comment>
  </commentList>
</comments>
</file>

<file path=xl/sharedStrings.xml><?xml version="1.0" encoding="utf-8"?>
<sst xmlns="http://schemas.openxmlformats.org/spreadsheetml/2006/main" count="40" uniqueCount="11">
  <si>
    <t>年</t>
    <rPh sb="0" eb="1">
      <t>ネン</t>
    </rPh>
    <phoneticPr fontId="1"/>
  </si>
  <si>
    <t>月</t>
    <rPh sb="0" eb="1">
      <t>ガツ</t>
    </rPh>
    <phoneticPr fontId="1"/>
  </si>
  <si>
    <t>法　　令</t>
    <rPh sb="0" eb="1">
      <t>ホウ</t>
    </rPh>
    <rPh sb="3" eb="4">
      <t>レイ</t>
    </rPh>
    <phoneticPr fontId="1"/>
  </si>
  <si>
    <t>基　　礎</t>
    <rPh sb="0" eb="1">
      <t>モト</t>
    </rPh>
    <rPh sb="3" eb="4">
      <t>イシズエ</t>
    </rPh>
    <phoneticPr fontId="1"/>
  </si>
  <si>
    <t>製　　造</t>
    <rPh sb="0" eb="1">
      <t>セイ</t>
    </rPh>
    <rPh sb="3" eb="4">
      <t>ヅクリ</t>
    </rPh>
    <phoneticPr fontId="1"/>
  </si>
  <si>
    <t>供　　給</t>
    <rPh sb="0" eb="1">
      <t>キョウ</t>
    </rPh>
    <rPh sb="3" eb="4">
      <t>キュウ</t>
    </rPh>
    <phoneticPr fontId="1"/>
  </si>
  <si>
    <t>消　　費</t>
    <rPh sb="0" eb="1">
      <t>ショウ</t>
    </rPh>
    <rPh sb="3" eb="4">
      <t>ヒ</t>
    </rPh>
    <phoneticPr fontId="1"/>
  </si>
  <si>
    <t>論　　述</t>
    <rPh sb="0" eb="1">
      <t>ロン</t>
    </rPh>
    <rPh sb="3" eb="4">
      <t>ジュツ</t>
    </rPh>
    <phoneticPr fontId="1"/>
  </si>
  <si>
    <t>ガス主任技術者試験用　学習計画表（記録表）</t>
    <rPh sb="2" eb="7">
      <t>シュニンギジュツシャ</t>
    </rPh>
    <rPh sb="7" eb="9">
      <t>シケン</t>
    </rPh>
    <rPh sb="9" eb="10">
      <t>ヨウ</t>
    </rPh>
    <rPh sb="11" eb="13">
      <t>ガクシュウ</t>
    </rPh>
    <rPh sb="13" eb="16">
      <t>ケイカクヒョウ</t>
    </rPh>
    <rPh sb="17" eb="20">
      <t>キロクヒョウ</t>
    </rPh>
    <phoneticPr fontId="1"/>
  </si>
  <si>
    <t>オレンジの枠に西暦何年かと何月かを入力してください</t>
    <rPh sb="5" eb="6">
      <t>ワク</t>
    </rPh>
    <rPh sb="7" eb="9">
      <t>セイレキ</t>
    </rPh>
    <rPh sb="9" eb="11">
      <t>ナンネン</t>
    </rPh>
    <rPh sb="13" eb="15">
      <t>ナンガツ</t>
    </rPh>
    <rPh sb="17" eb="19">
      <t>ニュウリョク</t>
    </rPh>
    <phoneticPr fontId="1"/>
  </si>
  <si>
    <t>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</si>
</sst>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aaa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HGPｺﾞｼｯｸM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4"/>
      <color rgb="FF0070C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176" fontId="0" fillId="0" borderId="8" xfId="0" applyNumberFormat="1" applyBorder="1" applyAlignment="1" applyProtection="1">
      <alignment horizontal="center" vertical="center"/>
    </xf>
    <xf numFmtId="177" fontId="0" fillId="0" borderId="7" xfId="0" applyNumberFormat="1" applyBorder="1" applyAlignment="1" applyProtection="1">
      <alignment horizontal="center" vertical="center"/>
    </xf>
    <xf numFmtId="177" fontId="0" fillId="0" borderId="9" xfId="0" applyNumberForma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center" vertical="center"/>
    </xf>
    <xf numFmtId="56" fontId="0" fillId="0" borderId="2" xfId="0" applyNumberFormat="1" applyBorder="1" applyAlignment="1" applyProtection="1">
      <alignment horizontal="center" vertical="center"/>
    </xf>
    <xf numFmtId="56" fontId="0" fillId="0" borderId="3" xfId="0" applyNumberFormat="1" applyBorder="1" applyAlignment="1" applyProtection="1">
      <alignment horizontal="center" vertical="center"/>
    </xf>
    <xf numFmtId="56" fontId="0" fillId="4" borderId="10" xfId="0" applyNumberFormat="1" applyFill="1" applyBorder="1" applyAlignment="1" applyProtection="1">
      <alignment horizontal="center" vertical="center"/>
    </xf>
    <xf numFmtId="56" fontId="0" fillId="4" borderId="5" xfId="0" applyNumberFormat="1" applyFill="1" applyBorder="1" applyAlignment="1" applyProtection="1">
      <alignment horizontal="center" vertical="center"/>
    </xf>
    <xf numFmtId="56" fontId="0" fillId="3" borderId="10" xfId="0" applyNumberFormat="1" applyFill="1" applyBorder="1" applyAlignment="1" applyProtection="1">
      <alignment horizontal="center" vertical="center"/>
    </xf>
    <xf numFmtId="56" fontId="0" fillId="3" borderId="5" xfId="0" applyNumberFormat="1" applyFill="1" applyBorder="1" applyAlignment="1" applyProtection="1">
      <alignment horizontal="center" vertical="center"/>
    </xf>
    <xf numFmtId="56" fontId="0" fillId="2" borderId="10" xfId="0" applyNumberFormat="1" applyFill="1" applyBorder="1" applyAlignment="1" applyProtection="1">
      <alignment horizontal="center" vertical="center"/>
    </xf>
    <xf numFmtId="56" fontId="0" fillId="2" borderId="5" xfId="0" applyNumberForma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11" xfId="0" applyFill="1" applyBorder="1" applyAlignment="1" applyProtection="1">
      <alignment horizontal="left" vertical="center" shrinkToFit="1"/>
      <protection locked="0"/>
    </xf>
    <xf numFmtId="0" fontId="0" fillId="4" borderId="5" xfId="0" applyFill="1" applyBorder="1" applyAlignment="1" applyProtection="1">
      <alignment horizontal="left" vertical="center" shrinkToFit="1"/>
      <protection locked="0"/>
    </xf>
    <xf numFmtId="0" fontId="0" fillId="4" borderId="11" xfId="0" applyFill="1" applyBorder="1" applyAlignment="1" applyProtection="1">
      <alignment horizontal="left" vertical="center" shrinkToFit="1"/>
      <protection locked="0"/>
    </xf>
    <xf numFmtId="56" fontId="0" fillId="2" borderId="5" xfId="0" applyNumberFormat="1" applyFill="1" applyBorder="1" applyAlignment="1" applyProtection="1">
      <alignment horizontal="left"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788E-3968-462B-8E99-032F457E6754}">
  <dimension ref="A1:Q45"/>
  <sheetViews>
    <sheetView tabSelected="1" zoomScaleNormal="100" workbookViewId="0">
      <selection activeCell="V8" sqref="V8"/>
    </sheetView>
  </sheetViews>
  <sheetFormatPr defaultRowHeight="18.75"/>
  <cols>
    <col min="1" max="1" width="1.25" style="1" customWidth="1"/>
    <col min="2" max="2" width="9" style="1"/>
    <col min="3" max="3" width="4.25" style="1" customWidth="1"/>
    <col min="4" max="4" width="10.25" style="1" customWidth="1"/>
    <col min="5" max="5" width="3.375" style="1" bestFit="1" customWidth="1"/>
    <col min="6" max="6" width="10.25" style="1" bestFit="1" customWidth="1"/>
    <col min="7" max="7" width="3.375" style="1" bestFit="1" customWidth="1"/>
    <col min="8" max="8" width="10.25" style="1" customWidth="1"/>
    <col min="9" max="9" width="3.375" style="1" bestFit="1" customWidth="1"/>
    <col min="10" max="10" width="10.25" style="1" bestFit="1" customWidth="1"/>
    <col min="11" max="11" width="3.375" style="1" bestFit="1" customWidth="1"/>
    <col min="12" max="12" width="10.25" style="1" customWidth="1"/>
    <col min="13" max="13" width="3.375" style="1" bestFit="1" customWidth="1"/>
    <col min="14" max="14" width="10.25" style="1" bestFit="1" customWidth="1"/>
    <col min="15" max="15" width="3.375" style="1" bestFit="1" customWidth="1"/>
    <col min="16" max="16" width="10.25" style="1" customWidth="1"/>
    <col min="17" max="17" width="3.375" style="1" bestFit="1" customWidth="1"/>
    <col min="18" max="16384" width="9" style="1"/>
  </cols>
  <sheetData>
    <row r="1" spans="1:17" ht="19.5" thickBot="1"/>
    <row r="2" spans="1:17" ht="24.75" thickBot="1">
      <c r="B2" s="29">
        <v>2023</v>
      </c>
      <c r="C2" s="4" t="s">
        <v>0</v>
      </c>
      <c r="D2" s="29">
        <v>1</v>
      </c>
      <c r="E2" s="4" t="s">
        <v>1</v>
      </c>
      <c r="G2" s="28" t="s">
        <v>10</v>
      </c>
      <c r="H2" s="28" t="s">
        <v>9</v>
      </c>
    </row>
    <row r="4" spans="1:17">
      <c r="B4" s="2" t="s">
        <v>8</v>
      </c>
    </row>
    <row r="5" spans="1:17" ht="12.75" customHeight="1" thickBot="1"/>
    <row r="6" spans="1:17" ht="23.25" customHeight="1" thickBot="1">
      <c r="B6" s="5">
        <f>$B$2</f>
        <v>2023</v>
      </c>
      <c r="C6" s="6" t="s">
        <v>0</v>
      </c>
      <c r="D6" s="7">
        <f>DATE($B$2,$D$2,1)</f>
        <v>44927</v>
      </c>
      <c r="E6" s="8">
        <f>WEEKDAY(D6,1)</f>
        <v>1</v>
      </c>
      <c r="F6" s="7">
        <f>DATE($B$2,$D$2,2)</f>
        <v>44928</v>
      </c>
      <c r="G6" s="8">
        <f>WEEKDAY(F6,1)</f>
        <v>2</v>
      </c>
      <c r="H6" s="7">
        <f>DATE($B$2,$D$2,3)</f>
        <v>44929</v>
      </c>
      <c r="I6" s="8">
        <f>WEEKDAY(H6,1)</f>
        <v>3</v>
      </c>
      <c r="J6" s="7">
        <f>DATE($B$2,$D$2,4)</f>
        <v>44930</v>
      </c>
      <c r="K6" s="8">
        <f>WEEKDAY(J6,1)</f>
        <v>4</v>
      </c>
      <c r="L6" s="7">
        <f>DATE($B$2,$D$2,5)</f>
        <v>44931</v>
      </c>
      <c r="M6" s="8">
        <f>WEEKDAY(L6,1)</f>
        <v>5</v>
      </c>
      <c r="N6" s="7">
        <f>DATE($B$2,$D$2,6)</f>
        <v>44932</v>
      </c>
      <c r="O6" s="8">
        <f>WEEKDAY(N6,1)</f>
        <v>6</v>
      </c>
      <c r="P6" s="7">
        <f>DATE($B$2,$D$2,7)</f>
        <v>44933</v>
      </c>
      <c r="Q6" s="9">
        <f>WEEKDAY(P6,1)</f>
        <v>7</v>
      </c>
    </row>
    <row r="7" spans="1:17" ht="23.25" customHeight="1" thickBot="1">
      <c r="A7" s="3"/>
      <c r="B7" s="17" t="s">
        <v>2</v>
      </c>
      <c r="C7" s="18"/>
      <c r="D7" s="27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</row>
    <row r="8" spans="1:17" ht="23.25" customHeight="1" thickBot="1">
      <c r="B8" s="11" t="s">
        <v>3</v>
      </c>
      <c r="C8" s="1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</row>
    <row r="9" spans="1:17" ht="23.25" customHeight="1" thickBot="1">
      <c r="B9" s="15" t="s">
        <v>4</v>
      </c>
      <c r="C9" s="16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4"/>
    </row>
    <row r="10" spans="1:17" ht="23.25" customHeight="1" thickBot="1">
      <c r="B10" s="11" t="s">
        <v>5</v>
      </c>
      <c r="C10" s="1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2"/>
    </row>
    <row r="11" spans="1:17" ht="23.25" customHeight="1" thickBot="1">
      <c r="B11" s="13" t="s">
        <v>6</v>
      </c>
      <c r="C11" s="1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1:17" ht="23.25" customHeight="1" thickBot="1">
      <c r="B12" s="11" t="s">
        <v>7</v>
      </c>
      <c r="C12" s="1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/>
    </row>
    <row r="13" spans="1:17" ht="4.5" customHeight="1" thickBot="1"/>
    <row r="14" spans="1:17" ht="23.25" customHeight="1" thickBot="1">
      <c r="B14" s="5">
        <f>$B$2</f>
        <v>2023</v>
      </c>
      <c r="C14" s="6" t="s">
        <v>0</v>
      </c>
      <c r="D14" s="7">
        <f>DATE($B$2,$D$2,8)</f>
        <v>44934</v>
      </c>
      <c r="E14" s="8">
        <f>WEEKDAY(D14,1)</f>
        <v>1</v>
      </c>
      <c r="F14" s="7">
        <f>DATE($B$2,$D$2,9)</f>
        <v>44935</v>
      </c>
      <c r="G14" s="8">
        <f>WEEKDAY(F14,1)</f>
        <v>2</v>
      </c>
      <c r="H14" s="7">
        <f>DATE($B$2,$D$2,10)</f>
        <v>44936</v>
      </c>
      <c r="I14" s="8">
        <f>WEEKDAY(H14,1)</f>
        <v>3</v>
      </c>
      <c r="J14" s="7">
        <f>DATE($B$2,$D$2,11)</f>
        <v>44937</v>
      </c>
      <c r="K14" s="8">
        <f>WEEKDAY(J14,1)</f>
        <v>4</v>
      </c>
      <c r="L14" s="7">
        <f>DATE($B$2,$D$2,12)</f>
        <v>44938</v>
      </c>
      <c r="M14" s="8">
        <f>WEEKDAY(L14,1)</f>
        <v>5</v>
      </c>
      <c r="N14" s="7">
        <f>DATE($B$2,$D$2,13)</f>
        <v>44939</v>
      </c>
      <c r="O14" s="8">
        <f>WEEKDAY(N14,1)</f>
        <v>6</v>
      </c>
      <c r="P14" s="7">
        <f>DATE($B$2,$D$2,14)</f>
        <v>44940</v>
      </c>
      <c r="Q14" s="9">
        <f>WEEKDAY(P14,1)</f>
        <v>7</v>
      </c>
    </row>
    <row r="15" spans="1:17" ht="23.25" customHeight="1" thickBot="1">
      <c r="A15" s="3"/>
      <c r="B15" s="17" t="s">
        <v>2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/>
    </row>
    <row r="16" spans="1:17" ht="23.25" customHeight="1" thickBot="1">
      <c r="B16" s="11" t="s">
        <v>3</v>
      </c>
      <c r="C16" s="1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2"/>
    </row>
    <row r="17" spans="1:17" ht="23.25" customHeight="1" thickBot="1">
      <c r="B17" s="15" t="s">
        <v>4</v>
      </c>
      <c r="C17" s="16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4"/>
    </row>
    <row r="18" spans="1:17" ht="23.25" customHeight="1" thickBot="1">
      <c r="B18" s="11" t="s">
        <v>5</v>
      </c>
      <c r="C18" s="1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</row>
    <row r="19" spans="1:17" ht="23.25" customHeight="1" thickBot="1">
      <c r="B19" s="13" t="s">
        <v>6</v>
      </c>
      <c r="C19" s="1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</row>
    <row r="20" spans="1:17" ht="23.25" customHeight="1" thickBot="1">
      <c r="B20" s="11" t="s">
        <v>7</v>
      </c>
      <c r="C20" s="1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</row>
    <row r="21" spans="1:17" ht="4.5" customHeight="1" thickBot="1"/>
    <row r="22" spans="1:17" ht="23.25" customHeight="1" thickBot="1">
      <c r="B22" s="5">
        <f>$B$2</f>
        <v>2023</v>
      </c>
      <c r="C22" s="6" t="s">
        <v>0</v>
      </c>
      <c r="D22" s="7">
        <f>DATE($B$2,$D$2,15)</f>
        <v>44941</v>
      </c>
      <c r="E22" s="8">
        <f>WEEKDAY(D22,1)</f>
        <v>1</v>
      </c>
      <c r="F22" s="7">
        <f>DATE($B$2,$D$2,16)</f>
        <v>44942</v>
      </c>
      <c r="G22" s="8">
        <f>WEEKDAY(F22,1)</f>
        <v>2</v>
      </c>
      <c r="H22" s="7">
        <f>DATE($B$2,$D$2,17)</f>
        <v>44943</v>
      </c>
      <c r="I22" s="8">
        <f>WEEKDAY(H22,1)</f>
        <v>3</v>
      </c>
      <c r="J22" s="7">
        <f>DATE($B$2,$D$2,18)</f>
        <v>44944</v>
      </c>
      <c r="K22" s="8">
        <f>WEEKDAY(J22,1)</f>
        <v>4</v>
      </c>
      <c r="L22" s="7">
        <f>DATE($B$2,$D$2,19)</f>
        <v>44945</v>
      </c>
      <c r="M22" s="8">
        <f>WEEKDAY(L22,1)</f>
        <v>5</v>
      </c>
      <c r="N22" s="7">
        <f>DATE($B$2,$D$2,20)</f>
        <v>44946</v>
      </c>
      <c r="O22" s="8">
        <f>WEEKDAY(N22,1)</f>
        <v>6</v>
      </c>
      <c r="P22" s="7">
        <f>DATE($B$2,$D$2,21)</f>
        <v>44947</v>
      </c>
      <c r="Q22" s="9">
        <f>WEEKDAY(P22,1)</f>
        <v>7</v>
      </c>
    </row>
    <row r="23" spans="1:17" ht="23.25" customHeight="1" thickBot="1">
      <c r="A23" s="3"/>
      <c r="B23" s="17" t="s">
        <v>2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0"/>
    </row>
    <row r="24" spans="1:17" ht="23.25" customHeight="1" thickBot="1">
      <c r="B24" s="11" t="s">
        <v>3</v>
      </c>
      <c r="C24" s="1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</row>
    <row r="25" spans="1:17" ht="23.25" customHeight="1" thickBot="1">
      <c r="B25" s="15" t="s">
        <v>4</v>
      </c>
      <c r="C25" s="16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</row>
    <row r="26" spans="1:17" ht="23.25" customHeight="1" thickBot="1">
      <c r="B26" s="11" t="s">
        <v>5</v>
      </c>
      <c r="C26" s="12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</row>
    <row r="27" spans="1:17" ht="23.25" customHeight="1" thickBot="1">
      <c r="B27" s="13" t="s">
        <v>6</v>
      </c>
      <c r="C27" s="1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/>
    </row>
    <row r="28" spans="1:17" ht="23.25" customHeight="1" thickBot="1">
      <c r="B28" s="11" t="s">
        <v>7</v>
      </c>
      <c r="C28" s="12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</row>
    <row r="29" spans="1:17" ht="4.5" customHeight="1" thickBot="1"/>
    <row r="30" spans="1:17" ht="23.25" customHeight="1" thickBot="1">
      <c r="B30" s="5">
        <f>$B$2</f>
        <v>2023</v>
      </c>
      <c r="C30" s="6" t="s">
        <v>0</v>
      </c>
      <c r="D30" s="7">
        <f>DATE($B$2,$D$2,22)</f>
        <v>44948</v>
      </c>
      <c r="E30" s="8">
        <f>WEEKDAY(D30,1)</f>
        <v>1</v>
      </c>
      <c r="F30" s="7">
        <f>DATE($B$2,$D$2,23)</f>
        <v>44949</v>
      </c>
      <c r="G30" s="8">
        <f>WEEKDAY(F30,1)</f>
        <v>2</v>
      </c>
      <c r="H30" s="7">
        <f>DATE($B$2,$D$2,24)</f>
        <v>44950</v>
      </c>
      <c r="I30" s="8">
        <f>WEEKDAY(H30,1)</f>
        <v>3</v>
      </c>
      <c r="J30" s="7">
        <f>DATE($B$2,$D$2,25)</f>
        <v>44951</v>
      </c>
      <c r="K30" s="8">
        <f>WEEKDAY(J30,1)</f>
        <v>4</v>
      </c>
      <c r="L30" s="7">
        <f>DATE($B$2,$D$2,26)</f>
        <v>44952</v>
      </c>
      <c r="M30" s="8">
        <f>WEEKDAY(L30,1)</f>
        <v>5</v>
      </c>
      <c r="N30" s="7">
        <f>DATE($B$2,$D$2,27)</f>
        <v>44953</v>
      </c>
      <c r="O30" s="8">
        <f>WEEKDAY(N30,1)</f>
        <v>6</v>
      </c>
      <c r="P30" s="7">
        <f>DATE($B$2,$D$2,28)</f>
        <v>44954</v>
      </c>
      <c r="Q30" s="9">
        <f>WEEKDAY(P30,1)</f>
        <v>7</v>
      </c>
    </row>
    <row r="31" spans="1:17" ht="23.25" customHeight="1" thickBot="1">
      <c r="A31" s="3"/>
      <c r="B31" s="17" t="s">
        <v>2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3.25" customHeight="1" thickBot="1">
      <c r="B32" s="11" t="s">
        <v>3</v>
      </c>
      <c r="C32" s="1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</row>
    <row r="33" spans="1:17" ht="23.25" customHeight="1" thickBot="1">
      <c r="B33" s="15" t="s">
        <v>4</v>
      </c>
      <c r="C33" s="1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4"/>
    </row>
    <row r="34" spans="1:17" ht="23.25" customHeight="1" thickBot="1">
      <c r="B34" s="11" t="s">
        <v>5</v>
      </c>
      <c r="C34" s="1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</row>
    <row r="35" spans="1:17" ht="23.25" customHeight="1" thickBot="1">
      <c r="B35" s="13" t="s">
        <v>6</v>
      </c>
      <c r="C35" s="1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</row>
    <row r="36" spans="1:17" ht="23.25" customHeight="1" thickBot="1">
      <c r="B36" s="11" t="s">
        <v>7</v>
      </c>
      <c r="C36" s="1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</row>
    <row r="37" spans="1:17" ht="4.5" customHeight="1" thickBot="1"/>
    <row r="38" spans="1:17" ht="23.25" customHeight="1" thickBot="1">
      <c r="B38" s="5">
        <f>$B$2</f>
        <v>2023</v>
      </c>
      <c r="C38" s="6" t="s">
        <v>0</v>
      </c>
      <c r="D38" s="7">
        <f>DATE($B$2,$D$2,29)</f>
        <v>44955</v>
      </c>
      <c r="E38" s="8">
        <f>WEEKDAY(D38,1)</f>
        <v>1</v>
      </c>
      <c r="F38" s="10">
        <f>DATE($B$2,$D$2,30)</f>
        <v>44956</v>
      </c>
      <c r="G38" s="8">
        <f>WEEKDAY(F38,1)</f>
        <v>2</v>
      </c>
      <c r="H38" s="10">
        <f>DATE($B$2,$D$2,31)</f>
        <v>44957</v>
      </c>
      <c r="I38" s="8">
        <f>WEEKDAY(H38,1)</f>
        <v>3</v>
      </c>
      <c r="J38" s="7"/>
      <c r="K38" s="8"/>
      <c r="L38" s="7"/>
      <c r="M38" s="8"/>
      <c r="N38" s="7"/>
      <c r="O38" s="8"/>
      <c r="P38" s="7"/>
      <c r="Q38" s="9"/>
    </row>
    <row r="39" spans="1:17" ht="23.25" customHeight="1" thickBot="1">
      <c r="A39" s="3"/>
      <c r="B39" s="17" t="s">
        <v>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0"/>
    </row>
    <row r="40" spans="1:17" ht="23.25" customHeight="1" thickBot="1">
      <c r="B40" s="11" t="s">
        <v>3</v>
      </c>
      <c r="C40" s="1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2"/>
    </row>
    <row r="41" spans="1:17" ht="23.25" customHeight="1" thickBot="1">
      <c r="B41" s="15" t="s">
        <v>4</v>
      </c>
      <c r="C41" s="16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4"/>
    </row>
    <row r="42" spans="1:17" ht="23.25" customHeight="1" thickBot="1">
      <c r="B42" s="11" t="s">
        <v>5</v>
      </c>
      <c r="C42" s="12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</row>
    <row r="43" spans="1:17" ht="23.25" customHeight="1" thickBot="1">
      <c r="B43" s="13" t="s">
        <v>6</v>
      </c>
      <c r="C43" s="1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6"/>
    </row>
    <row r="44" spans="1:17" ht="23.25" customHeight="1" thickBot="1">
      <c r="B44" s="11" t="s">
        <v>7</v>
      </c>
      <c r="C44" s="1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</row>
    <row r="45" spans="1:17" ht="25.5" customHeight="1"/>
  </sheetData>
  <mergeCells count="240">
    <mergeCell ref="D7:E7"/>
    <mergeCell ref="D8:E8"/>
    <mergeCell ref="D9:E9"/>
    <mergeCell ref="D10:E10"/>
    <mergeCell ref="D11:E11"/>
    <mergeCell ref="D12:E12"/>
    <mergeCell ref="B7:C7"/>
    <mergeCell ref="B8:C8"/>
    <mergeCell ref="B9:C9"/>
    <mergeCell ref="B10:C10"/>
    <mergeCell ref="B11:C11"/>
    <mergeCell ref="B12:C12"/>
    <mergeCell ref="H7:I7"/>
    <mergeCell ref="H8:I8"/>
    <mergeCell ref="H9:I9"/>
    <mergeCell ref="H10:I10"/>
    <mergeCell ref="H11:I11"/>
    <mergeCell ref="H12:I12"/>
    <mergeCell ref="F7:G7"/>
    <mergeCell ref="F8:G8"/>
    <mergeCell ref="F9:G9"/>
    <mergeCell ref="F10:G10"/>
    <mergeCell ref="F11:G11"/>
    <mergeCell ref="F12:G12"/>
    <mergeCell ref="L7:M7"/>
    <mergeCell ref="L8:M8"/>
    <mergeCell ref="L9:M9"/>
    <mergeCell ref="L10:M10"/>
    <mergeCell ref="L11:M11"/>
    <mergeCell ref="L12:M12"/>
    <mergeCell ref="J7:K7"/>
    <mergeCell ref="J8:K8"/>
    <mergeCell ref="J9:K9"/>
    <mergeCell ref="J10:K10"/>
    <mergeCell ref="J11:K11"/>
    <mergeCell ref="J12:K12"/>
    <mergeCell ref="P7:Q7"/>
    <mergeCell ref="P8:Q8"/>
    <mergeCell ref="P9:Q9"/>
    <mergeCell ref="P10:Q10"/>
    <mergeCell ref="P11:Q11"/>
    <mergeCell ref="P12:Q12"/>
    <mergeCell ref="N7:O7"/>
    <mergeCell ref="N8:O8"/>
    <mergeCell ref="N9:O9"/>
    <mergeCell ref="N10:O10"/>
    <mergeCell ref="N11:O11"/>
    <mergeCell ref="N12:O12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5:C25"/>
    <mergeCell ref="D25:E25"/>
    <mergeCell ref="F25:G25"/>
    <mergeCell ref="H25:I25"/>
    <mergeCell ref="J25:K25"/>
    <mergeCell ref="L25:M25"/>
    <mergeCell ref="N27:O27"/>
    <mergeCell ref="P27:Q27"/>
    <mergeCell ref="B28:C28"/>
    <mergeCell ref="D28:E28"/>
    <mergeCell ref="F28:G28"/>
    <mergeCell ref="H28:I28"/>
    <mergeCell ref="J28:K28"/>
    <mergeCell ref="L28:M28"/>
    <mergeCell ref="N28:O28"/>
    <mergeCell ref="P28:Q28"/>
    <mergeCell ref="B27:C27"/>
    <mergeCell ref="D27:E27"/>
    <mergeCell ref="F27:G27"/>
    <mergeCell ref="H27:I27"/>
    <mergeCell ref="J27:K27"/>
    <mergeCell ref="L27:M27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1:C31"/>
    <mergeCell ref="D31:E31"/>
    <mergeCell ref="F31:G31"/>
    <mergeCell ref="H31:I31"/>
    <mergeCell ref="J31:K31"/>
    <mergeCell ref="L31:M31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</mergeCells>
  <phoneticPr fontId="1"/>
  <conditionalFormatting sqref="D14 F14 H14 J14 L14 N14 P14 F22 H22 J22 L22 N22 P22">
    <cfRule type="expression" dxfId="17" priority="57" stopIfTrue="1">
      <formula>E$6="日"</formula>
    </cfRule>
    <cfRule type="expression" dxfId="16" priority="58" stopIfTrue="1">
      <formula>E$6="土"</formula>
    </cfRule>
  </conditionalFormatting>
  <conditionalFormatting sqref="D6:Q6">
    <cfRule type="expression" dxfId="15" priority="43">
      <formula>WEEKDAY(D$6)=1</formula>
    </cfRule>
    <cfRule type="expression" dxfId="14" priority="46" stopIfTrue="1">
      <formula>WEEKDAY(D$8)=1</formula>
    </cfRule>
    <cfRule type="expression" dxfId="13" priority="52">
      <formula>WEEKDAY(D$6)=7</formula>
    </cfRule>
  </conditionalFormatting>
  <conditionalFormatting sqref="Q14 O14 M14 K14 I14 G14 E14 O22 M22 K22 I22 G22 E22">
    <cfRule type="expression" dxfId="12" priority="51">
      <formula>WEEKDAY(E$6)=7</formula>
    </cfRule>
  </conditionalFormatting>
  <conditionalFormatting sqref="D14:Q14">
    <cfRule type="expression" dxfId="11" priority="42">
      <formula>WEEKDAY(D$14)=1</formula>
    </cfRule>
    <cfRule type="expression" dxfId="10" priority="48">
      <formula>WEEKDAY(D$14)=7</formula>
    </cfRule>
    <cfRule type="expression" priority="49">
      <formula>WEEKDAY(D$8)=7</formula>
    </cfRule>
  </conditionalFormatting>
  <conditionalFormatting sqref="D22">
    <cfRule type="expression" dxfId="9" priority="39" stopIfTrue="1">
      <formula>E$6="日"</formula>
    </cfRule>
    <cfRule type="expression" dxfId="8" priority="40" stopIfTrue="1">
      <formula>E$6="土"</formula>
    </cfRule>
  </conditionalFormatting>
  <conditionalFormatting sqref="Q22">
    <cfRule type="expression" dxfId="7" priority="37">
      <formula>WEEKDAY(Q$6)=7</formula>
    </cfRule>
  </conditionalFormatting>
  <conditionalFormatting sqref="D22:Q22">
    <cfRule type="expression" dxfId="6" priority="32">
      <formula>WEEKDAY(D$14)=1</formula>
    </cfRule>
    <cfRule type="expression" dxfId="5" priority="34">
      <formula>WEEKDAY(D$14)=7</formula>
    </cfRule>
    <cfRule type="expression" priority="35">
      <formula>WEEKDAY(D$8)=7</formula>
    </cfRule>
  </conditionalFormatting>
  <conditionalFormatting sqref="D30:Q30">
    <cfRule type="expression" dxfId="4" priority="4">
      <formula>WEEKDAY(D$30)=7</formula>
    </cfRule>
    <cfRule type="expression" dxfId="3" priority="5">
      <formula>WEEKDAY(D$30)=1</formula>
    </cfRule>
  </conditionalFormatting>
  <conditionalFormatting sqref="D38:Q38">
    <cfRule type="expression" dxfId="2" priority="1">
      <formula>D$38=""</formula>
    </cfRule>
    <cfRule type="expression" dxfId="1" priority="2">
      <formula>WEEKDAY(D$38)=7</formula>
    </cfRule>
    <cfRule type="expression" dxfId="0" priority="3">
      <formula>WEEKDAY(D$38)=1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学習計画表</vt:lpstr>
      <vt:lpstr>学習計画表!Print_Area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　悦子</dc:creator>
  <cp:lastModifiedBy>川崎　悦子</cp:lastModifiedBy>
  <cp:lastPrinted>2022-09-19T05:29:57Z</cp:lastPrinted>
  <dcterms:created xsi:type="dcterms:W3CDTF">2022-09-04T01:44:51Z</dcterms:created>
  <dcterms:modified xsi:type="dcterms:W3CDTF">2022-09-19T05:30:28Z</dcterms:modified>
</cp:coreProperties>
</file>